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2315" windowHeight="10740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L24" i="2"/>
  <c r="M24" s="1"/>
  <c r="G24"/>
  <c r="F24"/>
  <c r="L20"/>
  <c r="M20" s="1"/>
  <c r="G20"/>
  <c r="H20" s="1"/>
  <c r="G6"/>
  <c r="H6" s="1"/>
  <c r="N6" s="1"/>
  <c r="L6"/>
  <c r="M6" s="1"/>
  <c r="F10"/>
  <c r="L10"/>
  <c r="M10" s="1"/>
  <c r="G10"/>
  <c r="I5" i="3"/>
  <c r="J5" s="1"/>
  <c r="D5"/>
  <c r="J4"/>
  <c r="I4"/>
  <c r="E4"/>
  <c r="K4" s="1"/>
  <c r="B5" s="1"/>
  <c r="E5" s="1"/>
  <c r="D4"/>
  <c r="N20" i="2" l="1"/>
  <c r="D24" s="1"/>
  <c r="H24" s="1"/>
  <c r="N24" s="1"/>
  <c r="K5" i="3"/>
  <c r="D10" i="2"/>
  <c r="H10" l="1"/>
  <c r="N10" s="1"/>
</calcChain>
</file>

<file path=xl/sharedStrings.xml><?xml version="1.0" encoding="utf-8"?>
<sst xmlns="http://schemas.openxmlformats.org/spreadsheetml/2006/main" count="116" uniqueCount="34">
  <si>
    <t xml:space="preserve">Pgas </t>
  </si>
  <si>
    <t>Torr</t>
  </si>
  <si>
    <t>d_aper</t>
  </si>
  <si>
    <t>cm</t>
  </si>
  <si>
    <t>l/s</t>
  </si>
  <si>
    <t>C_aper</t>
  </si>
  <si>
    <t>Q_aper</t>
  </si>
  <si>
    <t>torr*l/s</t>
  </si>
  <si>
    <t>C_tube</t>
  </si>
  <si>
    <t>Seff</t>
  </si>
  <si>
    <t>P_1</t>
  </si>
  <si>
    <t>D_tube</t>
  </si>
  <si>
    <t>S_pump</t>
  </si>
  <si>
    <t>L_tube</t>
  </si>
  <si>
    <t>CONTINUOUS FLOW</t>
  </si>
  <si>
    <t xml:space="preserve"> </t>
  </si>
  <si>
    <t xml:space="preserve">Gas cell Pressure </t>
  </si>
  <si>
    <t>Aperute D Conductance</t>
  </si>
  <si>
    <t>Gas Molecular Weight</t>
  </si>
  <si>
    <t>amu</t>
  </si>
  <si>
    <t>Tube Length</t>
  </si>
  <si>
    <t>Tube Diameter</t>
  </si>
  <si>
    <t>Pumpimg Speed S</t>
  </si>
  <si>
    <t>Tube Conductance</t>
  </si>
  <si>
    <t>Effective Pumping Speed</t>
  </si>
  <si>
    <t>Single Pumping</t>
  </si>
  <si>
    <t>Differential Pumping</t>
  </si>
  <si>
    <t>Final Pressure (1)</t>
  </si>
  <si>
    <t>Throughput Q</t>
  </si>
  <si>
    <t>Final Pressure</t>
  </si>
  <si>
    <t>APPLICATION: GAS CELL AT THE EXPERIMENTAL AREA</t>
  </si>
  <si>
    <t>APPLICATION: GAS CELL AT THE POST STRIPPING AREA</t>
  </si>
  <si>
    <t>Gas cell aperture diameter: D</t>
  </si>
  <si>
    <t>Diff. pupmped aperture diameter: D</t>
  </si>
</sst>
</file>

<file path=xl/styles.xml><?xml version="1.0" encoding="utf-8"?>
<styleSheet xmlns="http://schemas.openxmlformats.org/spreadsheetml/2006/main">
  <numFmts count="2">
    <numFmt numFmtId="164" formatCode="0.0E+00"/>
    <numFmt numFmtId="165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 wrapText="1"/>
    </xf>
    <xf numFmtId="164" fontId="4" fillId="9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6" borderId="1" xfId="0" applyFont="1" applyFill="1" applyBorder="1" applyAlignment="1">
      <alignment horizontal="center"/>
    </xf>
    <xf numFmtId="0" fontId="5" fillId="10" borderId="13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/>
    <xf numFmtId="0" fontId="0" fillId="2" borderId="4" xfId="0" applyFill="1" applyBorder="1" applyAlignment="1"/>
    <xf numFmtId="0" fontId="2" fillId="2" borderId="3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5"/>
  <sheetViews>
    <sheetView tabSelected="1" workbookViewId="0">
      <selection activeCell="E11" sqref="E11"/>
    </sheetView>
  </sheetViews>
  <sheetFormatPr defaultRowHeight="15"/>
  <cols>
    <col min="1" max="1" width="7.140625" customWidth="1"/>
    <col min="2" max="2" width="5" customWidth="1"/>
    <col min="3" max="3" width="12.5703125" customWidth="1"/>
    <col min="4" max="4" width="12.85546875" customWidth="1"/>
    <col min="5" max="5" width="22" customWidth="1"/>
    <col min="6" max="6" width="15" customWidth="1"/>
    <col min="7" max="7" width="14.85546875" customWidth="1"/>
    <col min="8" max="8" width="14.28515625" customWidth="1"/>
    <col min="9" max="9" width="11" customWidth="1"/>
    <col min="10" max="10" width="9.7109375" bestFit="1" customWidth="1"/>
    <col min="11" max="11" width="11.42578125" customWidth="1"/>
    <col min="12" max="13" width="13.42578125" customWidth="1"/>
    <col min="14" max="14" width="12.140625" customWidth="1"/>
    <col min="15" max="15" width="4.42578125" customWidth="1"/>
    <col min="16" max="16" width="14.42578125" bestFit="1" customWidth="1"/>
    <col min="17" max="17" width="7.28515625" bestFit="1" customWidth="1"/>
    <col min="18" max="18" width="5.28515625" bestFit="1" customWidth="1"/>
  </cols>
  <sheetData>
    <row r="1" spans="2:15" ht="15.75" thickBot="1"/>
    <row r="2" spans="2:15" ht="15.75" thickBot="1">
      <c r="B2" s="28" t="s">
        <v>30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2:15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</row>
    <row r="4" spans="2:15" ht="47.25">
      <c r="B4" s="21"/>
      <c r="C4" s="15" t="s">
        <v>25</v>
      </c>
      <c r="D4" s="15" t="s">
        <v>16</v>
      </c>
      <c r="E4" s="15" t="s">
        <v>32</v>
      </c>
      <c r="F4" s="15" t="s">
        <v>18</v>
      </c>
      <c r="G4" s="15" t="s">
        <v>17</v>
      </c>
      <c r="H4" s="15" t="s">
        <v>28</v>
      </c>
      <c r="I4" s="15" t="s">
        <v>21</v>
      </c>
      <c r="J4" s="15" t="s">
        <v>20</v>
      </c>
      <c r="K4" s="15" t="s">
        <v>22</v>
      </c>
      <c r="L4" s="15" t="s">
        <v>23</v>
      </c>
      <c r="M4" s="15" t="s">
        <v>24</v>
      </c>
      <c r="N4" s="15" t="s">
        <v>27</v>
      </c>
      <c r="O4" s="22"/>
    </row>
    <row r="5" spans="2:15">
      <c r="B5" s="21"/>
      <c r="C5" s="23"/>
      <c r="D5" s="11" t="s">
        <v>1</v>
      </c>
      <c r="E5" s="11" t="s">
        <v>3</v>
      </c>
      <c r="F5" s="11" t="s">
        <v>19</v>
      </c>
      <c r="G5" s="11" t="s">
        <v>4</v>
      </c>
      <c r="H5" s="11" t="s">
        <v>7</v>
      </c>
      <c r="I5" s="11" t="s">
        <v>3</v>
      </c>
      <c r="J5" s="11" t="s">
        <v>3</v>
      </c>
      <c r="K5" s="11" t="s">
        <v>4</v>
      </c>
      <c r="L5" s="11" t="s">
        <v>4</v>
      </c>
      <c r="M5" s="11" t="s">
        <v>4</v>
      </c>
      <c r="N5" s="11" t="s">
        <v>1</v>
      </c>
      <c r="O5" s="22"/>
    </row>
    <row r="6" spans="2:15">
      <c r="B6" s="21"/>
      <c r="C6" s="23"/>
      <c r="D6" s="17">
        <v>0.02</v>
      </c>
      <c r="E6" s="17">
        <v>0.25</v>
      </c>
      <c r="F6" s="17">
        <v>28</v>
      </c>
      <c r="G6" s="13">
        <f>3.7*SQRT(20/F6)*3.14259*E6^2</f>
        <v>0.61419382779118559</v>
      </c>
      <c r="H6" s="13">
        <f>G6*D6</f>
        <v>1.2283876555823713E-2</v>
      </c>
      <c r="I6" s="12">
        <v>4</v>
      </c>
      <c r="J6" s="12">
        <v>25</v>
      </c>
      <c r="K6" s="12">
        <v>80</v>
      </c>
      <c r="L6" s="13">
        <f>12*I6^3/J6</f>
        <v>30.72</v>
      </c>
      <c r="M6" s="14">
        <f>1/(1/K6+1/L6)</f>
        <v>22.19653179190751</v>
      </c>
      <c r="N6" s="13">
        <f>H6/M6</f>
        <v>5.5341423024934965E-4</v>
      </c>
      <c r="O6" s="22"/>
    </row>
    <row r="7" spans="2:15">
      <c r="B7" s="21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2"/>
    </row>
    <row r="8" spans="2:15" ht="47.25">
      <c r="B8" s="21"/>
      <c r="C8" s="15" t="s">
        <v>26</v>
      </c>
      <c r="D8" s="15" t="s">
        <v>27</v>
      </c>
      <c r="E8" s="15" t="s">
        <v>33</v>
      </c>
      <c r="F8" s="15" t="s">
        <v>18</v>
      </c>
      <c r="G8" s="15" t="s">
        <v>17</v>
      </c>
      <c r="H8" s="15" t="s">
        <v>28</v>
      </c>
      <c r="I8" s="15" t="s">
        <v>21</v>
      </c>
      <c r="J8" s="15" t="s">
        <v>20</v>
      </c>
      <c r="K8" s="15" t="s">
        <v>22</v>
      </c>
      <c r="L8" s="15" t="s">
        <v>23</v>
      </c>
      <c r="M8" s="15" t="s">
        <v>24</v>
      </c>
      <c r="N8" s="15" t="s">
        <v>29</v>
      </c>
      <c r="O8" s="22"/>
    </row>
    <row r="9" spans="2:15">
      <c r="B9" s="21"/>
      <c r="C9" s="23"/>
      <c r="D9" s="11" t="s">
        <v>1</v>
      </c>
      <c r="E9" s="11" t="s">
        <v>3</v>
      </c>
      <c r="F9" s="11" t="s">
        <v>19</v>
      </c>
      <c r="G9" s="11" t="s">
        <v>4</v>
      </c>
      <c r="H9" s="11" t="s">
        <v>7</v>
      </c>
      <c r="I9" s="11" t="s">
        <v>3</v>
      </c>
      <c r="J9" s="11" t="s">
        <v>3</v>
      </c>
      <c r="K9" s="11" t="s">
        <v>4</v>
      </c>
      <c r="L9" s="11" t="s">
        <v>4</v>
      </c>
      <c r="M9" s="11" t="s">
        <v>4</v>
      </c>
      <c r="N9" s="11" t="s">
        <v>1</v>
      </c>
      <c r="O9" s="22"/>
    </row>
    <row r="10" spans="2:15">
      <c r="B10" s="21"/>
      <c r="C10" s="23"/>
      <c r="D10" s="13">
        <f>N6</f>
        <v>5.5341423024934965E-4</v>
      </c>
      <c r="E10" s="17">
        <v>0.2</v>
      </c>
      <c r="F10" s="12">
        <f>F6</f>
        <v>28</v>
      </c>
      <c r="G10" s="13">
        <f>3.7*SQRT(20/2)*3.14259*E10^2</f>
        <v>1.4707858385061456</v>
      </c>
      <c r="H10" s="13">
        <f>G10*D10</f>
        <v>8.1395381267852286E-4</v>
      </c>
      <c r="I10" s="12">
        <v>16</v>
      </c>
      <c r="J10" s="12">
        <v>15</v>
      </c>
      <c r="K10" s="12">
        <v>500</v>
      </c>
      <c r="L10" s="13">
        <f>12*I10^3/J10</f>
        <v>3276.8</v>
      </c>
      <c r="M10" s="14">
        <f>1/(1/K10+1/L10)</f>
        <v>433.80639694979874</v>
      </c>
      <c r="N10" s="16">
        <f>H10/M10</f>
        <v>1.8763066160426303E-6</v>
      </c>
      <c r="O10" s="22"/>
    </row>
    <row r="11" spans="2:15" ht="15.75" thickBot="1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</row>
    <row r="15" spans="2:15" ht="15.75" thickBot="1"/>
    <row r="16" spans="2:15" ht="15.75" thickBot="1">
      <c r="B16" s="28" t="s">
        <v>31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30"/>
    </row>
    <row r="17" spans="2:15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</row>
    <row r="18" spans="2:15" ht="47.25">
      <c r="B18" s="21"/>
      <c r="C18" s="15" t="s">
        <v>25</v>
      </c>
      <c r="D18" s="15" t="s">
        <v>16</v>
      </c>
      <c r="E18" s="15" t="s">
        <v>32</v>
      </c>
      <c r="F18" s="15" t="s">
        <v>18</v>
      </c>
      <c r="G18" s="15" t="s">
        <v>17</v>
      </c>
      <c r="H18" s="15" t="s">
        <v>28</v>
      </c>
      <c r="I18" s="15" t="s">
        <v>21</v>
      </c>
      <c r="J18" s="15" t="s">
        <v>20</v>
      </c>
      <c r="K18" s="15" t="s">
        <v>22</v>
      </c>
      <c r="L18" s="15" t="s">
        <v>23</v>
      </c>
      <c r="M18" s="15" t="s">
        <v>24</v>
      </c>
      <c r="N18" s="15" t="s">
        <v>27</v>
      </c>
      <c r="O18" s="22"/>
    </row>
    <row r="19" spans="2:15">
      <c r="B19" s="21"/>
      <c r="C19" s="23"/>
      <c r="D19" s="11" t="s">
        <v>1</v>
      </c>
      <c r="E19" s="11" t="s">
        <v>3</v>
      </c>
      <c r="F19" s="11" t="s">
        <v>19</v>
      </c>
      <c r="G19" s="11" t="s">
        <v>4</v>
      </c>
      <c r="H19" s="11" t="s">
        <v>7</v>
      </c>
      <c r="I19" s="11" t="s">
        <v>3</v>
      </c>
      <c r="J19" s="11" t="s">
        <v>3</v>
      </c>
      <c r="K19" s="11" t="s">
        <v>4</v>
      </c>
      <c r="L19" s="11" t="s">
        <v>4</v>
      </c>
      <c r="M19" s="11" t="s">
        <v>4</v>
      </c>
      <c r="N19" s="11" t="s">
        <v>1</v>
      </c>
      <c r="O19" s="22"/>
    </row>
    <row r="20" spans="2:15">
      <c r="B20" s="21"/>
      <c r="C20" s="23"/>
      <c r="D20" s="17">
        <v>0.02</v>
      </c>
      <c r="E20" s="17">
        <v>0.7</v>
      </c>
      <c r="F20" s="27">
        <v>28</v>
      </c>
      <c r="G20" s="13">
        <f>3.7*SQRT(20/F20)*3.14259*E20^2</f>
        <v>4.8152796098828947</v>
      </c>
      <c r="H20" s="13">
        <f>G20*D20</f>
        <v>9.6305592197657899E-2</v>
      </c>
      <c r="I20" s="12">
        <v>10</v>
      </c>
      <c r="J20" s="12">
        <v>20</v>
      </c>
      <c r="K20" s="12">
        <v>250</v>
      </c>
      <c r="L20" s="13">
        <f>12*I20^3/J20</f>
        <v>600</v>
      </c>
      <c r="M20" s="14">
        <f>1/(1/K20+1/L20)</f>
        <v>176.47058823529412</v>
      </c>
      <c r="N20" s="13">
        <f>H20/M20</f>
        <v>5.457316891200614E-4</v>
      </c>
      <c r="O20" s="22"/>
    </row>
    <row r="21" spans="2:15">
      <c r="B21" s="21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2"/>
    </row>
    <row r="22" spans="2:15" ht="47.25">
      <c r="B22" s="21"/>
      <c r="C22" s="15" t="s">
        <v>26</v>
      </c>
      <c r="D22" s="15" t="s">
        <v>27</v>
      </c>
      <c r="E22" s="15" t="s">
        <v>33</v>
      </c>
      <c r="F22" s="15" t="s">
        <v>18</v>
      </c>
      <c r="G22" s="15" t="s">
        <v>17</v>
      </c>
      <c r="H22" s="15" t="s">
        <v>28</v>
      </c>
      <c r="I22" s="15" t="s">
        <v>21</v>
      </c>
      <c r="J22" s="15" t="s">
        <v>20</v>
      </c>
      <c r="K22" s="15" t="s">
        <v>22</v>
      </c>
      <c r="L22" s="15" t="s">
        <v>23</v>
      </c>
      <c r="M22" s="15" t="s">
        <v>24</v>
      </c>
      <c r="N22" s="15" t="s">
        <v>29</v>
      </c>
      <c r="O22" s="22"/>
    </row>
    <row r="23" spans="2:15">
      <c r="B23" s="21"/>
      <c r="C23" s="23"/>
      <c r="D23" s="11" t="s">
        <v>1</v>
      </c>
      <c r="E23" s="11" t="s">
        <v>3</v>
      </c>
      <c r="F23" s="11" t="s">
        <v>19</v>
      </c>
      <c r="G23" s="11" t="s">
        <v>4</v>
      </c>
      <c r="H23" s="11" t="s">
        <v>7</v>
      </c>
      <c r="I23" s="11" t="s">
        <v>3</v>
      </c>
      <c r="J23" s="11" t="s">
        <v>3</v>
      </c>
      <c r="K23" s="11" t="s">
        <v>4</v>
      </c>
      <c r="L23" s="11" t="s">
        <v>4</v>
      </c>
      <c r="M23" s="11" t="s">
        <v>4</v>
      </c>
      <c r="N23" s="11" t="s">
        <v>1</v>
      </c>
      <c r="O23" s="22"/>
    </row>
    <row r="24" spans="2:15">
      <c r="B24" s="21"/>
      <c r="C24" s="23"/>
      <c r="D24" s="13">
        <f>N20</f>
        <v>5.457316891200614E-4</v>
      </c>
      <c r="E24" s="17">
        <v>0.7</v>
      </c>
      <c r="F24" s="12">
        <f>F20</f>
        <v>28</v>
      </c>
      <c r="G24" s="13">
        <f>3.7*SQRT(20/2)*3.14259*E24^2</f>
        <v>18.017126521700277</v>
      </c>
      <c r="H24" s="13">
        <f>G24*D24</f>
        <v>9.8325168897773485E-3</v>
      </c>
      <c r="I24" s="12">
        <v>10</v>
      </c>
      <c r="J24" s="17">
        <v>50</v>
      </c>
      <c r="K24" s="17">
        <v>250</v>
      </c>
      <c r="L24" s="13">
        <f>12*I24^3/J24</f>
        <v>240</v>
      </c>
      <c r="M24" s="14">
        <f>1/(1/K24+1/L24)</f>
        <v>122.44897959183675</v>
      </c>
      <c r="N24" s="16">
        <f>H24/M24</f>
        <v>8.0298887933181676E-5</v>
      </c>
      <c r="O24" s="22"/>
    </row>
    <row r="25" spans="2:15" ht="15.75" thickBot="1"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6"/>
    </row>
  </sheetData>
  <mergeCells count="2">
    <mergeCell ref="B2:O2"/>
    <mergeCell ref="B16:O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workbookViewId="0">
      <selection activeCell="E16" sqref="E16"/>
    </sheetView>
  </sheetViews>
  <sheetFormatPr defaultRowHeight="15"/>
  <cols>
    <col min="1" max="1" width="6.28515625" customWidth="1"/>
    <col min="2" max="2" width="7.28515625" bestFit="1" customWidth="1"/>
    <col min="3" max="3" width="7.85546875" bestFit="1" customWidth="1"/>
    <col min="4" max="4" width="7.7109375" bestFit="1" customWidth="1"/>
    <col min="5" max="6" width="8.140625" bestFit="1" customWidth="1"/>
    <col min="7" max="7" width="9.7109375" bestFit="1" customWidth="1"/>
    <col min="8" max="8" width="9.42578125" bestFit="1" customWidth="1"/>
    <col min="9" max="9" width="8.140625" bestFit="1" customWidth="1"/>
    <col min="10" max="10" width="7.7109375" bestFit="1" customWidth="1"/>
    <col min="11" max="11" width="9" bestFit="1" customWidth="1"/>
  </cols>
  <sheetData>
    <row r="1" spans="1:11">
      <c r="A1" s="31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>
      <c r="A2" s="33"/>
      <c r="B2" s="3" t="s">
        <v>0</v>
      </c>
      <c r="C2" s="3" t="s">
        <v>2</v>
      </c>
      <c r="D2" s="3" t="s">
        <v>5</v>
      </c>
      <c r="E2" s="3" t="s">
        <v>6</v>
      </c>
      <c r="F2" s="3" t="s">
        <v>11</v>
      </c>
      <c r="G2" s="3" t="s">
        <v>13</v>
      </c>
      <c r="H2" s="3" t="s">
        <v>12</v>
      </c>
      <c r="I2" s="3" t="s">
        <v>8</v>
      </c>
      <c r="J2" s="3" t="s">
        <v>9</v>
      </c>
      <c r="K2" s="3" t="s">
        <v>10</v>
      </c>
    </row>
    <row r="3" spans="1:11">
      <c r="A3" s="34"/>
      <c r="B3" s="1" t="s">
        <v>1</v>
      </c>
      <c r="C3" s="1" t="s">
        <v>3</v>
      </c>
      <c r="D3" s="1" t="s">
        <v>4</v>
      </c>
      <c r="E3" s="1" t="s">
        <v>7</v>
      </c>
      <c r="F3" s="1" t="s">
        <v>3</v>
      </c>
      <c r="G3" s="1" t="s">
        <v>3</v>
      </c>
      <c r="H3" s="1" t="s">
        <v>4</v>
      </c>
      <c r="I3" s="1" t="s">
        <v>4</v>
      </c>
      <c r="J3" s="1" t="s">
        <v>4</v>
      </c>
      <c r="K3" s="1" t="s">
        <v>1</v>
      </c>
    </row>
    <row r="4" spans="1:11">
      <c r="A4" s="35"/>
      <c r="B4" s="6">
        <v>0.05</v>
      </c>
      <c r="C4" s="6">
        <v>0.7</v>
      </c>
      <c r="D4" s="7">
        <f>3.7*SQRT(20/28)*3.14259*C4^2</f>
        <v>4.8152796098828947</v>
      </c>
      <c r="E4" s="7">
        <f>D4*B4</f>
        <v>0.24076398049414474</v>
      </c>
      <c r="F4" s="8">
        <v>10</v>
      </c>
      <c r="G4" s="8">
        <v>10</v>
      </c>
      <c r="H4" s="8">
        <v>250</v>
      </c>
      <c r="I4" s="7">
        <f>12*F4^3/G4</f>
        <v>1200</v>
      </c>
      <c r="J4" s="9">
        <f>1/(1/H4+1/I4)</f>
        <v>206.89655172413791</v>
      </c>
      <c r="K4" s="10">
        <f>E4/J4</f>
        <v>1.1636925723883663E-3</v>
      </c>
    </row>
    <row r="5" spans="1:11">
      <c r="A5" s="36"/>
      <c r="B5" s="5">
        <f>K4</f>
        <v>1.1636925723883663E-3</v>
      </c>
      <c r="C5" s="4">
        <v>0.7</v>
      </c>
      <c r="D5" s="7">
        <f>3.7*SQRT(20/28)*3.14259*C5^2</f>
        <v>4.8152796098828947</v>
      </c>
      <c r="E5" s="7">
        <f>D5*B5</f>
        <v>5.603505115993875E-3</v>
      </c>
      <c r="F5" s="2">
        <v>10</v>
      </c>
      <c r="G5" s="2">
        <v>50</v>
      </c>
      <c r="H5" s="2">
        <v>250</v>
      </c>
      <c r="I5" s="7">
        <f>12*F5^3/G5</f>
        <v>240</v>
      </c>
      <c r="J5" s="9">
        <f>1/(1/H5+1/I5)</f>
        <v>122.44897959183675</v>
      </c>
      <c r="K5" s="10">
        <f>E5/J5</f>
        <v>4.5761958447283308E-5</v>
      </c>
    </row>
    <row r="6" spans="1:11">
      <c r="H6" t="s">
        <v>15</v>
      </c>
    </row>
  </sheetData>
  <mergeCells count="3">
    <mergeCell ref="A1:K1"/>
    <mergeCell ref="A2:A3"/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Unknown 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Μανώλης Μπενής</cp:lastModifiedBy>
  <cp:lastPrinted>2013-09-26T10:48:40Z</cp:lastPrinted>
  <dcterms:created xsi:type="dcterms:W3CDTF">2013-09-03T16:45:08Z</dcterms:created>
  <dcterms:modified xsi:type="dcterms:W3CDTF">2015-02-10T17:06:37Z</dcterms:modified>
</cp:coreProperties>
</file>